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285" yWindow="90" windowWidth="8475" windowHeight="5475"/>
  </bookViews>
  <sheets>
    <sheet name="CALHOUN" sheetId="2" r:id="rId1"/>
  </sheets>
  <definedNames>
    <definedName name="lssolver_est" localSheetId="0" hidden="1">2</definedName>
    <definedName name="lssolver_itr" localSheetId="0" hidden="1">0</definedName>
    <definedName name="lssolver_neg" localSheetId="0" hidden="1">0</definedName>
    <definedName name="lssolver_piv" localSheetId="0" hidden="1">0</definedName>
    <definedName name="lssolver_pre" localSheetId="0" hidden="1">0</definedName>
    <definedName name="lssolver_red" localSheetId="0" hidden="1">0</definedName>
    <definedName name="lssolver_rep" localSheetId="0" hidden="1">2</definedName>
    <definedName name="lssolver_scl" localSheetId="0" hidden="1">0</definedName>
    <definedName name="lssolver_sho" localSheetId="0" hidden="1">2</definedName>
    <definedName name="lssolver_sol" localSheetId="0" hidden="1">0</definedName>
    <definedName name="lssolver_tim" localSheetId="0" hidden="1">0</definedName>
    <definedName name="lssolver_tol" localSheetId="0" hidden="1">0</definedName>
    <definedName name="qpsolver_itr" localSheetId="0" hidden="1">100</definedName>
    <definedName name="qpsolver_lin" localSheetId="0" hidden="1">1</definedName>
    <definedName name="qpsolver_neg" localSheetId="0" hidden="1">0</definedName>
    <definedName name="qpsolver_piv" localSheetId="0" hidden="1">0.000001</definedName>
    <definedName name="qpsolver_pre" localSheetId="0" hidden="1">0.000001</definedName>
    <definedName name="qpsolver_red" localSheetId="0" hidden="1">0.000001</definedName>
    <definedName name="qpsolver_rep" localSheetId="0" hidden="1">2</definedName>
    <definedName name="qpsolver_scl" localSheetId="0" hidden="1">2</definedName>
    <definedName name="qpsolver_sho" localSheetId="0" hidden="1">2</definedName>
    <definedName name="qpsolver_tim" localSheetId="0" hidden="1">100</definedName>
    <definedName name="qpsolver_tol" localSheetId="0" hidden="1">0.05</definedName>
    <definedName name="solver_adj" localSheetId="0" hidden="1">CALHOUN!$B$30:$D$44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CALHOUN!$C$30:$C$33</definedName>
    <definedName name="solver_lhs2" localSheetId="0" hidden="1">CALHOUN!$E$30:$E$44</definedName>
    <definedName name="solver_lhs3" localSheetId="0" hidden="1">CALHOUN!$F$45</definedName>
    <definedName name="solver_lhs4" localSheetId="0" hidden="1">CALHOUN!$I$30:$I$31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CALHOUN!$B$47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el4" localSheetId="0" hidden="1">1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CALHOUN!$B$6:$B$20</definedName>
    <definedName name="solver_rhs3" localSheetId="0" hidden="1">CALHOUN!$H$45</definedName>
    <definedName name="solver_rhs4" localSheetId="0" hidden="1">CALHOUN!$B$23:$B$24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CALHOUN!$B$6:$B$20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sssolver_drv" localSheetId="0" hidden="1">1</definedName>
    <definedName name="sssolver_est" localSheetId="0" hidden="1">1</definedName>
    <definedName name="sssolver_itr" localSheetId="0" hidden="1">100</definedName>
    <definedName name="sssolver_lin" localSheetId="0" hidden="1">2</definedName>
    <definedName name="sssolver_neg" localSheetId="0" hidden="1">0</definedName>
    <definedName name="sssolver_nwt" localSheetId="0" hidden="1">1</definedName>
    <definedName name="sssolver_pre" localSheetId="0" hidden="1">0.000001</definedName>
    <definedName name="sssolver_rep" localSheetId="0" hidden="1">2</definedName>
    <definedName name="sssolver_scl" localSheetId="0" hidden="1">2</definedName>
    <definedName name="sssolver_sho" localSheetId="0" hidden="1">2</definedName>
    <definedName name="sssolver_tim" localSheetId="0" hidden="1">100</definedName>
    <definedName name="sssolver_tol" localSheetId="0" hidden="1">0.05</definedName>
  </definedNames>
  <calcPr calcId="152511"/>
</workbook>
</file>

<file path=xl/calcChain.xml><?xml version="1.0" encoding="utf-8"?>
<calcChain xmlns="http://schemas.openxmlformats.org/spreadsheetml/2006/main">
  <c r="B47" i="2" l="1"/>
  <c r="E6" i="2"/>
  <c r="E7" i="2"/>
  <c r="E8" i="2"/>
  <c r="E9" i="2"/>
  <c r="E10" i="2"/>
  <c r="F10" i="2"/>
  <c r="I31" i="2" s="1"/>
  <c r="J31" i="2" s="1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30" i="2"/>
  <c r="F30" i="2"/>
  <c r="F45" i="2" s="1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I30" i="2" l="1"/>
  <c r="J30" i="2" s="1"/>
</calcChain>
</file>

<file path=xl/sharedStrings.xml><?xml version="1.0" encoding="utf-8"?>
<sst xmlns="http://schemas.openxmlformats.org/spreadsheetml/2006/main" count="32" uniqueCount="24">
  <si>
    <t>Calhoun Mills</t>
  </si>
  <si>
    <t>Dobbie</t>
  </si>
  <si>
    <t>Regular</t>
  </si>
  <si>
    <t>Fabric</t>
  </si>
  <si>
    <t>Demand</t>
  </si>
  <si>
    <t>Dobbie Rate</t>
  </si>
  <si>
    <t>Regular Rate</t>
  </si>
  <si>
    <t>Hrs./Yd.</t>
  </si>
  <si>
    <t xml:space="preserve">Mill Cost </t>
  </si>
  <si>
    <t>Sub. Cost</t>
  </si>
  <si>
    <t>Hours Available</t>
  </si>
  <si>
    <t>Total</t>
  </si>
  <si>
    <t>Cost</t>
  </si>
  <si>
    <t>Used</t>
  </si>
  <si>
    <t>Dobbie Hrs.</t>
  </si>
  <si>
    <t>Reg. Hrs.</t>
  </si>
  <si>
    <t xml:space="preserve"> </t>
  </si>
  <si>
    <t>Model</t>
  </si>
  <si>
    <t>Hrs.</t>
  </si>
  <si>
    <t>Leftover</t>
  </si>
  <si>
    <t>Nonbasics</t>
  </si>
  <si>
    <t>Purchase Outside</t>
  </si>
  <si>
    <t>Parameters</t>
  </si>
  <si>
    <t>Optimal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</si>
</sst>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7" formatCode="&quot;$&quot;#,##0.00_);\(&quot;$&quot;#,##0.00\)"/>
    <numFmt numFmtId="164" formatCode="&quot;$&quot;#,##0.00"/>
    <numFmt numFmtId="165" formatCode="0.0"/>
  </numFmts>
  <fonts count="4" x14ac:knownFonts="1">
    <font>
      <sz val="10"/>
      <name val="MS Sans Serif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quotePrefix="1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2" fontId="2" fillId="0" borderId="2" xfId="0" applyNumberFormat="1" applyFont="1" applyFill="1" applyBorder="1"/>
    <xf numFmtId="2" fontId="2" fillId="0" borderId="3" xfId="0" applyNumberFormat="1" applyFont="1" applyFill="1" applyBorder="1"/>
    <xf numFmtId="2" fontId="2" fillId="0" borderId="4" xfId="0" applyNumberFormat="1" applyFont="1" applyFill="1" applyBorder="1"/>
    <xf numFmtId="0" fontId="2" fillId="0" borderId="0" xfId="0" applyFont="1" applyAlignment="1">
      <alignment horizontal="right"/>
    </xf>
    <xf numFmtId="5" fontId="2" fillId="0" borderId="0" xfId="0" applyNumberFormat="1" applyFont="1" applyAlignment="1">
      <alignment horizontal="right"/>
    </xf>
    <xf numFmtId="1" fontId="2" fillId="0" borderId="0" xfId="0" applyNumberFormat="1" applyFont="1"/>
    <xf numFmtId="2" fontId="2" fillId="0" borderId="5" xfId="0" applyNumberFormat="1" applyFont="1" applyFill="1" applyBorder="1"/>
    <xf numFmtId="2" fontId="2" fillId="0" borderId="0" xfId="0" applyNumberFormat="1" applyFont="1" applyFill="1" applyBorder="1"/>
    <xf numFmtId="2" fontId="2" fillId="0" borderId="6" xfId="0" applyNumberFormat="1" applyFont="1" applyFill="1" applyBorder="1"/>
    <xf numFmtId="2" fontId="2" fillId="0" borderId="7" xfId="0" applyNumberFormat="1" applyFont="1" applyFill="1" applyBorder="1"/>
    <xf numFmtId="2" fontId="2" fillId="0" borderId="8" xfId="0" applyNumberFormat="1" applyFont="1" applyFill="1" applyBorder="1"/>
    <xf numFmtId="2" fontId="2" fillId="0" borderId="9" xfId="0" applyNumberFormat="1" applyFont="1" applyFill="1" applyBorder="1"/>
    <xf numFmtId="5" fontId="2" fillId="0" borderId="1" xfId="0" applyNumberFormat="1" applyFont="1" applyBorder="1" applyAlignment="1">
      <alignment horizontal="right"/>
    </xf>
    <xf numFmtId="7" fontId="2" fillId="0" borderId="0" xfId="0" applyNumberFormat="1" applyFont="1" applyAlignment="1">
      <alignment horizontal="right"/>
    </xf>
    <xf numFmtId="165" fontId="2" fillId="0" borderId="0" xfId="0" applyNumberFormat="1" applyFont="1" applyFill="1"/>
    <xf numFmtId="0" fontId="2" fillId="0" borderId="0" xfId="0" applyFont="1" applyAlignment="1">
      <alignment horizontal="center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workbookViewId="0"/>
  </sheetViews>
  <sheetFormatPr defaultColWidth="8.85546875" defaultRowHeight="15.75" x14ac:dyDescent="0.25"/>
  <cols>
    <col min="1" max="1" width="9.85546875" style="6" customWidth="1"/>
    <col min="2" max="2" width="14" style="6" customWidth="1"/>
    <col min="3" max="3" width="14" style="6" bestFit="1" customWidth="1"/>
    <col min="4" max="4" width="19" style="6" bestFit="1" customWidth="1"/>
    <col min="5" max="5" width="13.7109375" style="6" customWidth="1"/>
    <col min="6" max="6" width="13.42578125" style="6" customWidth="1"/>
    <col min="7" max="7" width="12.7109375" style="6" customWidth="1"/>
    <col min="8" max="8" width="13.28515625" style="6" bestFit="1" customWidth="1"/>
    <col min="9" max="9" width="8.85546875" style="6" customWidth="1"/>
    <col min="10" max="10" width="10.28515625" style="6" customWidth="1"/>
    <col min="11" max="16384" width="8.85546875" style="6"/>
  </cols>
  <sheetData>
    <row r="1" spans="1:17" s="4" customFormat="1" x14ac:dyDescent="0.25">
      <c r="A1" s="2" t="s">
        <v>0</v>
      </c>
    </row>
    <row r="2" spans="1:17" x14ac:dyDescent="0.25">
      <c r="G2" s="4"/>
    </row>
    <row r="3" spans="1:17" x14ac:dyDescent="0.25">
      <c r="A3" s="1" t="s">
        <v>22</v>
      </c>
      <c r="B3" s="4"/>
      <c r="C3" s="4"/>
      <c r="D3" s="4"/>
      <c r="E3" s="4"/>
      <c r="F3" s="4"/>
      <c r="G3" s="4"/>
      <c r="H3" s="4"/>
      <c r="I3" s="4"/>
    </row>
    <row r="4" spans="1:17" x14ac:dyDescent="0.25">
      <c r="A4" s="4"/>
      <c r="B4" s="4"/>
      <c r="C4" s="4"/>
      <c r="D4" s="4"/>
      <c r="E4" s="7" t="s">
        <v>1</v>
      </c>
      <c r="F4" s="7" t="s">
        <v>2</v>
      </c>
      <c r="G4" s="4"/>
      <c r="H4" s="4"/>
      <c r="I4" s="4"/>
    </row>
    <row r="5" spans="1:17" x14ac:dyDescent="0.25">
      <c r="A5" s="7" t="s">
        <v>3</v>
      </c>
      <c r="B5" s="7" t="s">
        <v>4</v>
      </c>
      <c r="C5" s="7" t="s">
        <v>5</v>
      </c>
      <c r="D5" s="7" t="s">
        <v>6</v>
      </c>
      <c r="E5" s="8" t="s">
        <v>7</v>
      </c>
      <c r="F5" s="7" t="s">
        <v>7</v>
      </c>
      <c r="G5" s="8" t="s">
        <v>8</v>
      </c>
      <c r="H5" s="7" t="s">
        <v>9</v>
      </c>
      <c r="I5" s="4"/>
      <c r="O5" s="7"/>
      <c r="P5" s="8"/>
      <c r="Q5" s="8"/>
    </row>
    <row r="6" spans="1:17" x14ac:dyDescent="0.25">
      <c r="A6" s="7">
        <v>1</v>
      </c>
      <c r="B6" s="7">
        <v>16500</v>
      </c>
      <c r="C6" s="9">
        <v>4.6529999999999996</v>
      </c>
      <c r="D6" s="9">
        <v>0</v>
      </c>
      <c r="E6" s="9">
        <f t="shared" ref="E6:E20" si="0">1/C6</f>
        <v>0.21491510853212983</v>
      </c>
      <c r="F6" s="9">
        <v>0</v>
      </c>
      <c r="G6" s="9">
        <v>0.6573</v>
      </c>
      <c r="H6" s="9">
        <v>0.8</v>
      </c>
      <c r="I6" s="4"/>
      <c r="O6" s="7"/>
      <c r="P6" s="10"/>
      <c r="Q6" s="10"/>
    </row>
    <row r="7" spans="1:17" x14ac:dyDescent="0.25">
      <c r="A7" s="7">
        <v>2</v>
      </c>
      <c r="B7" s="7">
        <v>52000</v>
      </c>
      <c r="C7" s="9">
        <v>4.6529999999999996</v>
      </c>
      <c r="D7" s="9">
        <v>0</v>
      </c>
      <c r="E7" s="9">
        <f t="shared" si="0"/>
        <v>0.21491510853212983</v>
      </c>
      <c r="F7" s="9">
        <v>0</v>
      </c>
      <c r="G7" s="9">
        <v>0.55500000000000005</v>
      </c>
      <c r="H7" s="9">
        <v>0.7</v>
      </c>
      <c r="I7" s="4"/>
      <c r="O7" s="7"/>
      <c r="P7" s="10"/>
      <c r="Q7" s="10"/>
    </row>
    <row r="8" spans="1:17" x14ac:dyDescent="0.25">
      <c r="A8" s="7">
        <v>3</v>
      </c>
      <c r="B8" s="7">
        <v>45000</v>
      </c>
      <c r="C8" s="9">
        <v>4.6529999999999996</v>
      </c>
      <c r="D8" s="9">
        <v>0</v>
      </c>
      <c r="E8" s="9">
        <f t="shared" si="0"/>
        <v>0.21491510853212983</v>
      </c>
      <c r="F8" s="9">
        <v>0</v>
      </c>
      <c r="G8" s="9">
        <v>0.65500000000000003</v>
      </c>
      <c r="H8" s="9">
        <v>0.85</v>
      </c>
      <c r="I8" s="4"/>
      <c r="O8" s="7"/>
      <c r="P8" s="10"/>
      <c r="Q8" s="10"/>
    </row>
    <row r="9" spans="1:17" x14ac:dyDescent="0.25">
      <c r="A9" s="7">
        <v>4</v>
      </c>
      <c r="B9" s="7">
        <v>22000</v>
      </c>
      <c r="C9" s="9">
        <v>4.6529999999999996</v>
      </c>
      <c r="D9" s="9">
        <v>0</v>
      </c>
      <c r="E9" s="9">
        <f t="shared" si="0"/>
        <v>0.21491510853212983</v>
      </c>
      <c r="F9" s="9">
        <v>0</v>
      </c>
      <c r="G9" s="9">
        <v>0.55420000000000003</v>
      </c>
      <c r="H9" s="9">
        <v>0.7</v>
      </c>
      <c r="I9" s="4"/>
      <c r="O9" s="7"/>
      <c r="P9" s="10"/>
      <c r="Q9" s="10"/>
    </row>
    <row r="10" spans="1:17" x14ac:dyDescent="0.25">
      <c r="A10" s="7">
        <v>5</v>
      </c>
      <c r="B10" s="7">
        <v>76500</v>
      </c>
      <c r="C10" s="9">
        <v>5.194</v>
      </c>
      <c r="D10" s="9">
        <v>5.194</v>
      </c>
      <c r="E10" s="9">
        <f t="shared" si="0"/>
        <v>0.19252984212552945</v>
      </c>
      <c r="F10" s="9">
        <f t="shared" ref="F10:F20" si="1">1/D10</f>
        <v>0.19252984212552945</v>
      </c>
      <c r="G10" s="9">
        <v>0.60970000000000002</v>
      </c>
      <c r="H10" s="9">
        <v>0.75</v>
      </c>
      <c r="I10" s="4"/>
      <c r="O10" s="7"/>
      <c r="P10" s="10"/>
      <c r="Q10" s="10"/>
    </row>
    <row r="11" spans="1:17" x14ac:dyDescent="0.25">
      <c r="A11" s="7">
        <v>6</v>
      </c>
      <c r="B11" s="7">
        <v>110000</v>
      </c>
      <c r="C11" s="9">
        <v>3.8090000000000002</v>
      </c>
      <c r="D11" s="9">
        <v>3.8090000000000002</v>
      </c>
      <c r="E11" s="9">
        <f t="shared" si="0"/>
        <v>0.26253609871357309</v>
      </c>
      <c r="F11" s="9">
        <f t="shared" si="1"/>
        <v>0.26253609871357309</v>
      </c>
      <c r="G11" s="9">
        <v>0.61529999999999996</v>
      </c>
      <c r="H11" s="9">
        <v>0.75</v>
      </c>
      <c r="I11" s="4"/>
      <c r="O11" s="7"/>
      <c r="P11" s="10"/>
      <c r="Q11" s="10"/>
    </row>
    <row r="12" spans="1:17" x14ac:dyDescent="0.25">
      <c r="A12" s="7">
        <v>7</v>
      </c>
      <c r="B12" s="7">
        <v>122000</v>
      </c>
      <c r="C12" s="9">
        <v>4.1849999999999996</v>
      </c>
      <c r="D12" s="9">
        <v>4.1849999999999996</v>
      </c>
      <c r="E12" s="9">
        <f t="shared" si="0"/>
        <v>0.23894862604540026</v>
      </c>
      <c r="F12" s="9">
        <f t="shared" si="1"/>
        <v>0.23894862604540026</v>
      </c>
      <c r="G12" s="9">
        <v>0.64770000000000005</v>
      </c>
      <c r="H12" s="9">
        <v>0.8</v>
      </c>
      <c r="I12" s="4"/>
      <c r="O12" s="7"/>
      <c r="P12" s="10"/>
      <c r="Q12" s="10"/>
    </row>
    <row r="13" spans="1:17" x14ac:dyDescent="0.25">
      <c r="A13" s="7">
        <v>8</v>
      </c>
      <c r="B13" s="7">
        <v>62000</v>
      </c>
      <c r="C13" s="9">
        <v>5.2320000000000002</v>
      </c>
      <c r="D13" s="9">
        <v>5.2320000000000002</v>
      </c>
      <c r="E13" s="9">
        <f t="shared" si="0"/>
        <v>0.19113149847094801</v>
      </c>
      <c r="F13" s="9">
        <f t="shared" si="1"/>
        <v>0.19113149847094801</v>
      </c>
      <c r="G13" s="9">
        <v>0.48799999999999999</v>
      </c>
      <c r="H13" s="9">
        <v>0.6</v>
      </c>
      <c r="I13" s="4"/>
      <c r="O13" s="7"/>
      <c r="P13" s="10"/>
      <c r="Q13" s="10"/>
    </row>
    <row r="14" spans="1:17" x14ac:dyDescent="0.25">
      <c r="A14" s="7">
        <v>9</v>
      </c>
      <c r="B14" s="7">
        <v>7500</v>
      </c>
      <c r="C14" s="9">
        <v>5.2320000000000002</v>
      </c>
      <c r="D14" s="9">
        <v>5.2320000000000002</v>
      </c>
      <c r="E14" s="9">
        <f t="shared" si="0"/>
        <v>0.19113149847094801</v>
      </c>
      <c r="F14" s="9">
        <f t="shared" si="1"/>
        <v>0.19113149847094801</v>
      </c>
      <c r="G14" s="9">
        <v>0.50290000000000001</v>
      </c>
      <c r="H14" s="9">
        <v>0.7</v>
      </c>
      <c r="I14" s="4"/>
      <c r="O14" s="7"/>
      <c r="P14" s="10"/>
      <c r="Q14" s="10"/>
    </row>
    <row r="15" spans="1:17" x14ac:dyDescent="0.25">
      <c r="A15" s="7">
        <v>10</v>
      </c>
      <c r="B15" s="7">
        <v>69000</v>
      </c>
      <c r="C15" s="9">
        <v>5.2320000000000002</v>
      </c>
      <c r="D15" s="9">
        <v>5.2320000000000002</v>
      </c>
      <c r="E15" s="9">
        <f t="shared" si="0"/>
        <v>0.19113149847094801</v>
      </c>
      <c r="F15" s="9">
        <f t="shared" si="1"/>
        <v>0.19113149847094801</v>
      </c>
      <c r="G15" s="9">
        <v>0.43509999999999999</v>
      </c>
      <c r="H15" s="9">
        <v>0.6</v>
      </c>
      <c r="I15" s="4"/>
      <c r="O15" s="7"/>
      <c r="P15" s="10"/>
      <c r="Q15" s="10"/>
    </row>
    <row r="16" spans="1:17" x14ac:dyDescent="0.25">
      <c r="A16" s="7">
        <v>11</v>
      </c>
      <c r="B16" s="7">
        <v>70000</v>
      </c>
      <c r="C16" s="9">
        <v>3.7330000000000001</v>
      </c>
      <c r="D16" s="9">
        <v>3.7330000000000001</v>
      </c>
      <c r="E16" s="9">
        <f t="shared" si="0"/>
        <v>0.26788106080900081</v>
      </c>
      <c r="F16" s="9">
        <f t="shared" si="1"/>
        <v>0.26788106080900081</v>
      </c>
      <c r="G16" s="9">
        <v>0.64170000000000005</v>
      </c>
      <c r="H16" s="9">
        <v>0.8</v>
      </c>
      <c r="I16" s="4"/>
      <c r="O16" s="7"/>
      <c r="P16" s="10"/>
      <c r="Q16" s="10"/>
    </row>
    <row r="17" spans="1:17" x14ac:dyDescent="0.25">
      <c r="A17" s="7">
        <v>12</v>
      </c>
      <c r="B17" s="7">
        <v>82000</v>
      </c>
      <c r="C17" s="9">
        <v>4.1849999999999996</v>
      </c>
      <c r="D17" s="9">
        <v>4.1849999999999996</v>
      </c>
      <c r="E17" s="9">
        <f t="shared" si="0"/>
        <v>0.23894862604540026</v>
      </c>
      <c r="F17" s="9">
        <f t="shared" si="1"/>
        <v>0.23894862604540026</v>
      </c>
      <c r="G17" s="9">
        <v>0.5675</v>
      </c>
      <c r="H17" s="9">
        <v>0.75</v>
      </c>
      <c r="I17" s="4"/>
      <c r="O17" s="7"/>
      <c r="P17" s="10"/>
      <c r="Q17" s="10"/>
    </row>
    <row r="18" spans="1:17" x14ac:dyDescent="0.25">
      <c r="A18" s="7">
        <v>13</v>
      </c>
      <c r="B18" s="7">
        <v>10000</v>
      </c>
      <c r="C18" s="9">
        <v>4.4390000000000001</v>
      </c>
      <c r="D18" s="9">
        <v>4.4390000000000001</v>
      </c>
      <c r="E18" s="9">
        <f t="shared" si="0"/>
        <v>0.22527596305474207</v>
      </c>
      <c r="F18" s="9">
        <f t="shared" si="1"/>
        <v>0.22527596305474207</v>
      </c>
      <c r="G18" s="9">
        <v>0.49519999999999997</v>
      </c>
      <c r="H18" s="9">
        <v>0.65</v>
      </c>
      <c r="I18" s="4"/>
      <c r="O18" s="7"/>
      <c r="P18" s="10"/>
      <c r="Q18" s="10"/>
    </row>
    <row r="19" spans="1:17" x14ac:dyDescent="0.25">
      <c r="A19" s="7">
        <v>14</v>
      </c>
      <c r="B19" s="7">
        <v>380000</v>
      </c>
      <c r="C19" s="9">
        <v>5.2320000000000002</v>
      </c>
      <c r="D19" s="9">
        <v>5.2320000000000002</v>
      </c>
      <c r="E19" s="9">
        <f t="shared" si="0"/>
        <v>0.19113149847094801</v>
      </c>
      <c r="F19" s="9">
        <f t="shared" si="1"/>
        <v>0.19113149847094801</v>
      </c>
      <c r="G19" s="9">
        <v>0.31280000000000002</v>
      </c>
      <c r="H19" s="9">
        <v>0.45</v>
      </c>
      <c r="I19" s="4"/>
      <c r="O19" s="7"/>
      <c r="P19" s="10"/>
      <c r="Q19" s="10"/>
    </row>
    <row r="20" spans="1:17" x14ac:dyDescent="0.25">
      <c r="A20" s="7">
        <v>15</v>
      </c>
      <c r="B20" s="7">
        <v>62000</v>
      </c>
      <c r="C20" s="9">
        <v>4.1849999999999996</v>
      </c>
      <c r="D20" s="9">
        <v>4.1849999999999996</v>
      </c>
      <c r="E20" s="9">
        <f t="shared" si="0"/>
        <v>0.23894862604540026</v>
      </c>
      <c r="F20" s="9">
        <f t="shared" si="1"/>
        <v>0.23894862604540026</v>
      </c>
      <c r="G20" s="9">
        <v>0.50290000000000001</v>
      </c>
      <c r="H20" s="9">
        <v>0.7</v>
      </c>
      <c r="I20" s="4"/>
      <c r="O20" s="7"/>
      <c r="P20" s="10"/>
      <c r="Q20" s="10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</row>
    <row r="22" spans="1:17" x14ac:dyDescent="0.25">
      <c r="A22" s="4"/>
      <c r="B22" s="4" t="s">
        <v>10</v>
      </c>
      <c r="C22" s="4"/>
      <c r="D22" s="4"/>
      <c r="E22" s="4"/>
      <c r="F22" s="4"/>
      <c r="G22" s="4"/>
      <c r="H22" s="4"/>
      <c r="I22" s="4"/>
    </row>
    <row r="23" spans="1:17" x14ac:dyDescent="0.25">
      <c r="A23" s="4" t="s">
        <v>1</v>
      </c>
      <c r="B23" s="4">
        <v>32760</v>
      </c>
      <c r="C23" s="4"/>
      <c r="D23" s="4"/>
      <c r="E23" s="4"/>
      <c r="F23" s="4"/>
      <c r="G23" s="4"/>
      <c r="H23" s="4"/>
      <c r="I23" s="4"/>
    </row>
    <row r="24" spans="1:17" x14ac:dyDescent="0.25">
      <c r="A24" s="4" t="s">
        <v>2</v>
      </c>
      <c r="B24" s="4">
        <v>196560</v>
      </c>
      <c r="C24" s="4"/>
      <c r="D24" s="4"/>
      <c r="E24" s="4"/>
      <c r="F24" s="4"/>
      <c r="G24" s="4"/>
      <c r="H24" s="4"/>
      <c r="I24" s="4"/>
    </row>
    <row r="27" spans="1:17" x14ac:dyDescent="0.25">
      <c r="A27" s="2" t="s">
        <v>17</v>
      </c>
      <c r="B27" s="4"/>
      <c r="C27" s="4"/>
    </row>
    <row r="28" spans="1:17" x14ac:dyDescent="0.25">
      <c r="I28" s="11" t="s">
        <v>18</v>
      </c>
      <c r="J28" s="6" t="s">
        <v>18</v>
      </c>
    </row>
    <row r="29" spans="1:17" ht="16.5" thickBot="1" x14ac:dyDescent="0.3">
      <c r="A29" s="7" t="s">
        <v>3</v>
      </c>
      <c r="B29" s="7" t="s">
        <v>1</v>
      </c>
      <c r="C29" s="7" t="s">
        <v>2</v>
      </c>
      <c r="D29" s="7" t="s">
        <v>21</v>
      </c>
      <c r="E29" s="12" t="s">
        <v>11</v>
      </c>
      <c r="F29" s="12" t="s">
        <v>12</v>
      </c>
      <c r="H29" s="4"/>
      <c r="I29" s="3" t="s">
        <v>13</v>
      </c>
      <c r="J29" s="3" t="s">
        <v>19</v>
      </c>
    </row>
    <row r="30" spans="1:17" x14ac:dyDescent="0.25">
      <c r="A30" s="7">
        <v>1</v>
      </c>
      <c r="B30" s="13">
        <v>16500</v>
      </c>
      <c r="C30" s="14">
        <v>0</v>
      </c>
      <c r="D30" s="15">
        <v>0</v>
      </c>
      <c r="E30" s="16">
        <f t="shared" ref="E30:E44" si="2">SUM(B30:D30)</f>
        <v>16500</v>
      </c>
      <c r="F30" s="17">
        <f t="shared" ref="F30:F44" si="3">(B30+C30)*G6+D30*H6</f>
        <v>10845.45</v>
      </c>
      <c r="H30" s="7" t="s">
        <v>14</v>
      </c>
      <c r="I30" s="6">
        <f>SUMPRODUCT(B30:B44,E6:E20)</f>
        <v>32760.000000000007</v>
      </c>
      <c r="J30" s="18">
        <f>B23-I30</f>
        <v>0</v>
      </c>
    </row>
    <row r="31" spans="1:17" x14ac:dyDescent="0.25">
      <c r="A31" s="7">
        <v>2</v>
      </c>
      <c r="B31" s="19">
        <v>52000</v>
      </c>
      <c r="C31" s="20">
        <v>0</v>
      </c>
      <c r="D31" s="21">
        <v>0</v>
      </c>
      <c r="E31" s="16">
        <f t="shared" si="2"/>
        <v>52000</v>
      </c>
      <c r="F31" s="17">
        <f t="shared" si="3"/>
        <v>28860.000000000004</v>
      </c>
      <c r="H31" s="7" t="s">
        <v>15</v>
      </c>
      <c r="I31" s="6">
        <f>SUMPRODUCT(C30:C44,F6:F20)</f>
        <v>196559.99999999988</v>
      </c>
      <c r="J31" s="18">
        <f>B24-I31</f>
        <v>0</v>
      </c>
    </row>
    <row r="32" spans="1:17" x14ac:dyDescent="0.25">
      <c r="A32" s="7">
        <v>3</v>
      </c>
      <c r="B32" s="19">
        <v>45000</v>
      </c>
      <c r="C32" s="20">
        <v>0</v>
      </c>
      <c r="D32" s="21">
        <v>0</v>
      </c>
      <c r="E32" s="16">
        <f t="shared" si="2"/>
        <v>45000</v>
      </c>
      <c r="F32" s="17">
        <f t="shared" si="3"/>
        <v>29475</v>
      </c>
    </row>
    <row r="33" spans="1:8" x14ac:dyDescent="0.25">
      <c r="A33" s="7">
        <v>4</v>
      </c>
      <c r="B33" s="19">
        <v>22000</v>
      </c>
      <c r="C33" s="20">
        <v>0</v>
      </c>
      <c r="D33" s="21">
        <v>0</v>
      </c>
      <c r="E33" s="16">
        <f t="shared" si="2"/>
        <v>22000</v>
      </c>
      <c r="F33" s="17">
        <f t="shared" si="3"/>
        <v>12192.400000000001</v>
      </c>
      <c r="G33" s="6" t="s">
        <v>16</v>
      </c>
    </row>
    <row r="34" spans="1:8" x14ac:dyDescent="0.25">
      <c r="A34" s="7">
        <v>5</v>
      </c>
      <c r="B34" s="19">
        <v>0</v>
      </c>
      <c r="C34" s="20">
        <v>76500</v>
      </c>
      <c r="D34" s="21">
        <v>0</v>
      </c>
      <c r="E34" s="16">
        <f t="shared" si="2"/>
        <v>76500</v>
      </c>
      <c r="F34" s="17">
        <f t="shared" si="3"/>
        <v>46642.05</v>
      </c>
    </row>
    <row r="35" spans="1:8" x14ac:dyDescent="0.25">
      <c r="A35" s="7">
        <v>6</v>
      </c>
      <c r="B35" s="19">
        <v>0</v>
      </c>
      <c r="C35" s="20">
        <v>6871.5102711205363</v>
      </c>
      <c r="D35" s="21">
        <v>103128.48972887946</v>
      </c>
      <c r="E35" s="16">
        <f t="shared" si="2"/>
        <v>110000</v>
      </c>
      <c r="F35" s="17">
        <f t="shared" si="3"/>
        <v>81574.407566480062</v>
      </c>
    </row>
    <row r="36" spans="1:8" x14ac:dyDescent="0.25">
      <c r="A36" s="7">
        <v>7</v>
      </c>
      <c r="B36" s="19">
        <v>0</v>
      </c>
      <c r="C36" s="20">
        <v>122000</v>
      </c>
      <c r="D36" s="21">
        <v>0</v>
      </c>
      <c r="E36" s="16">
        <f t="shared" si="2"/>
        <v>122000</v>
      </c>
      <c r="F36" s="17">
        <f t="shared" si="3"/>
        <v>79019.400000000009</v>
      </c>
    </row>
    <row r="37" spans="1:8" x14ac:dyDescent="0.25">
      <c r="A37" s="7">
        <v>8</v>
      </c>
      <c r="B37" s="19">
        <v>11539.262617666025</v>
      </c>
      <c r="C37" s="20">
        <v>50460.737382347346</v>
      </c>
      <c r="D37" s="21">
        <v>-1.3368233148546137E-8</v>
      </c>
      <c r="E37" s="16">
        <f t="shared" si="2"/>
        <v>62000.000000000007</v>
      </c>
      <c r="F37" s="17">
        <f t="shared" si="3"/>
        <v>30255.999999998505</v>
      </c>
    </row>
    <row r="38" spans="1:8" x14ac:dyDescent="0.25">
      <c r="A38" s="7">
        <v>9</v>
      </c>
      <c r="B38" s="19">
        <v>7500</v>
      </c>
      <c r="C38" s="20">
        <v>0</v>
      </c>
      <c r="D38" s="21">
        <v>0</v>
      </c>
      <c r="E38" s="16">
        <f t="shared" si="2"/>
        <v>7500</v>
      </c>
      <c r="F38" s="17">
        <f t="shared" si="3"/>
        <v>3771.75</v>
      </c>
    </row>
    <row r="39" spans="1:8" x14ac:dyDescent="0.25">
      <c r="A39" s="7">
        <v>10</v>
      </c>
      <c r="B39" s="19">
        <v>0</v>
      </c>
      <c r="C39" s="20">
        <v>69000</v>
      </c>
      <c r="D39" s="21">
        <v>0</v>
      </c>
      <c r="E39" s="16">
        <f t="shared" si="2"/>
        <v>69000</v>
      </c>
      <c r="F39" s="17">
        <f t="shared" si="3"/>
        <v>30021.899999999998</v>
      </c>
    </row>
    <row r="40" spans="1:8" x14ac:dyDescent="0.25">
      <c r="A40" s="7">
        <v>11</v>
      </c>
      <c r="B40" s="19">
        <v>0</v>
      </c>
      <c r="C40" s="20">
        <v>70000</v>
      </c>
      <c r="D40" s="21">
        <v>0</v>
      </c>
      <c r="E40" s="16">
        <f t="shared" si="2"/>
        <v>70000</v>
      </c>
      <c r="F40" s="17">
        <f t="shared" si="3"/>
        <v>44919</v>
      </c>
    </row>
    <row r="41" spans="1:8" x14ac:dyDescent="0.25">
      <c r="A41" s="7">
        <v>12</v>
      </c>
      <c r="B41" s="19">
        <v>0</v>
      </c>
      <c r="C41" s="20">
        <v>82000</v>
      </c>
      <c r="D41" s="21">
        <v>0</v>
      </c>
      <c r="E41" s="16">
        <f t="shared" si="2"/>
        <v>82000</v>
      </c>
      <c r="F41" s="17">
        <f t="shared" si="3"/>
        <v>46535</v>
      </c>
    </row>
    <row r="42" spans="1:8" x14ac:dyDescent="0.25">
      <c r="A42" s="7">
        <v>13</v>
      </c>
      <c r="B42" s="19">
        <v>0</v>
      </c>
      <c r="C42" s="20">
        <v>10000</v>
      </c>
      <c r="D42" s="21">
        <v>0</v>
      </c>
      <c r="E42" s="16">
        <f t="shared" si="2"/>
        <v>10000</v>
      </c>
      <c r="F42" s="17">
        <f t="shared" si="3"/>
        <v>4952</v>
      </c>
    </row>
    <row r="43" spans="1:8" x14ac:dyDescent="0.25">
      <c r="A43" s="7">
        <v>14</v>
      </c>
      <c r="B43" s="19">
        <v>0</v>
      </c>
      <c r="C43" s="20">
        <v>380000.00000000012</v>
      </c>
      <c r="D43" s="21">
        <v>0</v>
      </c>
      <c r="E43" s="16">
        <f t="shared" si="2"/>
        <v>380000.00000000012</v>
      </c>
      <c r="F43" s="17">
        <f t="shared" si="3"/>
        <v>118864.00000000004</v>
      </c>
    </row>
    <row r="44" spans="1:8" ht="16.5" thickBot="1" x14ac:dyDescent="0.3">
      <c r="A44" s="7">
        <v>15</v>
      </c>
      <c r="B44" s="22">
        <v>0</v>
      </c>
      <c r="C44" s="23">
        <v>62000</v>
      </c>
      <c r="D44" s="24">
        <v>0</v>
      </c>
      <c r="E44" s="16">
        <f t="shared" si="2"/>
        <v>62000</v>
      </c>
      <c r="F44" s="25">
        <f t="shared" si="3"/>
        <v>31179.8</v>
      </c>
      <c r="H44" s="6" t="s">
        <v>23</v>
      </c>
    </row>
    <row r="45" spans="1:8" x14ac:dyDescent="0.25">
      <c r="E45" s="7" t="s">
        <v>11</v>
      </c>
      <c r="F45" s="26">
        <f>SUM(F30:F44)</f>
        <v>599108.15756647871</v>
      </c>
      <c r="H45" s="29">
        <v>599108.15756647883</v>
      </c>
    </row>
    <row r="46" spans="1:8" x14ac:dyDescent="0.25">
      <c r="A46" s="5"/>
      <c r="B46" s="4"/>
    </row>
    <row r="47" spans="1:8" x14ac:dyDescent="0.25">
      <c r="A47" s="4" t="s">
        <v>20</v>
      </c>
      <c r="B47" s="27">
        <f>SUM(B34:B38,B40:B44,D30:D34,D36:D44)</f>
        <v>19039.262617652657</v>
      </c>
    </row>
    <row r="49" spans="1:7" x14ac:dyDescent="0.25">
      <c r="A49" s="28"/>
    </row>
    <row r="50" spans="1:7" x14ac:dyDescent="0.25">
      <c r="A50" s="28"/>
      <c r="G50" s="18"/>
    </row>
    <row r="51" spans="1:7" x14ac:dyDescent="0.25">
      <c r="A51" s="28"/>
    </row>
    <row r="52" spans="1:7" x14ac:dyDescent="0.25">
      <c r="A52" s="28"/>
    </row>
    <row r="53" spans="1:7" x14ac:dyDescent="0.25">
      <c r="A53" s="28"/>
    </row>
    <row r="54" spans="1:7" x14ac:dyDescent="0.25">
      <c r="A54" s="28"/>
    </row>
    <row r="55" spans="1:7" x14ac:dyDescent="0.25">
      <c r="A55" s="28"/>
    </row>
    <row r="56" spans="1:7" x14ac:dyDescent="0.25">
      <c r="A56" s="28"/>
    </row>
    <row r="57" spans="1:7" x14ac:dyDescent="0.25">
      <c r="A57" s="28"/>
    </row>
    <row r="58" spans="1:7" x14ac:dyDescent="0.25">
      <c r="A58" s="28"/>
    </row>
    <row r="59" spans="1:7" x14ac:dyDescent="0.25">
      <c r="A59" s="28"/>
    </row>
    <row r="60" spans="1:7" x14ac:dyDescent="0.25">
      <c r="A60" s="28"/>
    </row>
    <row r="61" spans="1:7" x14ac:dyDescent="0.25">
      <c r="A61" s="28"/>
    </row>
    <row r="62" spans="1:7" x14ac:dyDescent="0.25">
      <c r="A62" s="28"/>
    </row>
    <row r="63" spans="1:7" x14ac:dyDescent="0.25">
      <c r="A63" s="28"/>
    </row>
  </sheetData>
  <phoneticPr fontId="0" type="noConversion"/>
  <printOptions headings="1" gridLines="1" gridLinesSet="0"/>
  <pageMargins left="0.75" right="0.75" top="1" bottom="1" header="0.5" footer="0.5"/>
  <pageSetup scale="74"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CALHOUN</vt:lpstr>
    </vt:vector>
  </TitlesOfParts>
  <Company>CBA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Univeristy of Cincinnati</dc:creator>
  <cp:lastModifiedBy>Windows User</cp:lastModifiedBy>
  <dcterms:created xsi:type="dcterms:W3CDTF">1996-10-29T19:46:28Z</dcterms:created>
  <dcterms:modified xsi:type="dcterms:W3CDTF">2014-08-17T18:38:07Z</dcterms:modified>
</cp:coreProperties>
</file>